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4F9" lockStructure="1" lockWindows="1"/>
  <bookViews>
    <workbookView xWindow="720" yWindow="360" windowWidth="22752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K39" i="1" l="1"/>
  <c r="G39" i="1" s="1"/>
  <c r="H39" i="1" s="1"/>
  <c r="E39" i="1"/>
  <c r="F39" i="1" s="1"/>
  <c r="K38" i="1"/>
  <c r="G38" i="1"/>
  <c r="E38" i="1"/>
  <c r="F38" i="1" s="1"/>
  <c r="K37" i="1"/>
  <c r="G37" i="1" s="1"/>
  <c r="H37" i="1" s="1"/>
  <c r="E37" i="1"/>
  <c r="F37" i="1" s="1"/>
  <c r="K36" i="1"/>
  <c r="G36" i="1" s="1"/>
  <c r="H36" i="1" s="1"/>
  <c r="E36" i="1"/>
  <c r="F36" i="1" s="1"/>
  <c r="K35" i="1"/>
  <c r="G35" i="1" s="1"/>
  <c r="H35" i="1" s="1"/>
  <c r="E35" i="1"/>
  <c r="F35" i="1" s="1"/>
  <c r="K34" i="1"/>
  <c r="G34" i="1" s="1"/>
  <c r="E34" i="1"/>
  <c r="F34" i="1" s="1"/>
  <c r="K33" i="1"/>
  <c r="G33" i="1" s="1"/>
  <c r="H33" i="1" s="1"/>
  <c r="E33" i="1"/>
  <c r="F33" i="1" s="1"/>
  <c r="H25" i="1"/>
  <c r="J25" i="1" s="1"/>
  <c r="E25" i="1"/>
  <c r="F25" i="1" s="1"/>
  <c r="H24" i="1"/>
  <c r="J24" i="1" s="1"/>
  <c r="E24" i="1"/>
  <c r="F24" i="1" s="1"/>
  <c r="H23" i="1"/>
  <c r="J23" i="1" s="1"/>
  <c r="E23" i="1"/>
  <c r="F23" i="1" s="1"/>
  <c r="H22" i="1"/>
  <c r="J22" i="1" s="1"/>
  <c r="E22" i="1"/>
  <c r="F22" i="1" s="1"/>
  <c r="H21" i="1"/>
  <c r="J21" i="1" s="1"/>
  <c r="E21" i="1"/>
  <c r="F21" i="1" s="1"/>
  <c r="H20" i="1"/>
  <c r="J20" i="1" s="1"/>
  <c r="E20" i="1"/>
  <c r="F20" i="1" s="1"/>
  <c r="H19" i="1"/>
  <c r="J19" i="1" s="1"/>
  <c r="F19" i="1"/>
  <c r="I13" i="1"/>
  <c r="I12" i="1"/>
  <c r="I11" i="1"/>
  <c r="I10" i="1"/>
  <c r="I9" i="1"/>
  <c r="C9" i="1"/>
  <c r="C13" i="1" s="1"/>
  <c r="I8" i="1"/>
  <c r="I7" i="1"/>
  <c r="D7" i="1"/>
  <c r="D9" i="1" l="1"/>
  <c r="C39" i="1"/>
  <c r="C35" i="1"/>
  <c r="C38" i="1"/>
  <c r="C37" i="1"/>
  <c r="C36" i="1"/>
  <c r="C34" i="1"/>
  <c r="C33" i="1"/>
  <c r="D13" i="1"/>
  <c r="H34" i="1"/>
  <c r="J34" i="1" s="1"/>
  <c r="H38" i="1"/>
  <c r="J38" i="1" s="1"/>
  <c r="J33" i="1"/>
  <c r="J35" i="1"/>
  <c r="J36" i="1"/>
  <c r="J37" i="1"/>
  <c r="J39" i="1"/>
  <c r="C11" i="1"/>
  <c r="D11" i="1" s="1"/>
  <c r="C19" i="1" s="1"/>
  <c r="K19" i="1" s="1"/>
  <c r="L36" i="1" l="1"/>
  <c r="L38" i="1"/>
  <c r="L37" i="1"/>
  <c r="L35" i="1"/>
  <c r="L34" i="1"/>
  <c r="L39" i="1"/>
  <c r="L33" i="1"/>
  <c r="C24" i="1"/>
  <c r="K24" i="1" s="1"/>
  <c r="C22" i="1"/>
  <c r="K22" i="1" s="1"/>
  <c r="C20" i="1"/>
  <c r="K20" i="1" s="1"/>
  <c r="C25" i="1"/>
  <c r="K25" i="1" s="1"/>
  <c r="C23" i="1"/>
  <c r="K23" i="1" s="1"/>
  <c r="C21" i="1"/>
  <c r="K21" i="1" s="1"/>
  <c r="L40" i="1" l="1"/>
  <c r="D42" i="1"/>
  <c r="K26" i="1"/>
  <c r="I42" i="1" l="1"/>
</calcChain>
</file>

<file path=xl/sharedStrings.xml><?xml version="1.0" encoding="utf-8"?>
<sst xmlns="http://schemas.openxmlformats.org/spreadsheetml/2006/main" count="105" uniqueCount="82">
  <si>
    <t>Isle of Wight</t>
  </si>
  <si>
    <t>Affordable Housing Commuted Sum Calculation</t>
  </si>
  <si>
    <t>BOX 1</t>
  </si>
  <si>
    <t>BOX 2</t>
  </si>
  <si>
    <t>Site details</t>
  </si>
  <si>
    <t>Breakdown of units</t>
  </si>
  <si>
    <t>A</t>
  </si>
  <si>
    <t>Site Name:</t>
  </si>
  <si>
    <t xml:space="preserve">insert site name here </t>
  </si>
  <si>
    <t>insert date</t>
  </si>
  <si>
    <t>Unit Type</t>
  </si>
  <si>
    <t>Number</t>
  </si>
  <si>
    <t>B</t>
  </si>
  <si>
    <t>Number of units on proposed development</t>
  </si>
  <si>
    <t>1 Bed Flat</t>
  </si>
  <si>
    <t>C</t>
  </si>
  <si>
    <t>Level of Affordable Housing required</t>
  </si>
  <si>
    <t>2 Bed Flat</t>
  </si>
  <si>
    <t>D</t>
  </si>
  <si>
    <t>Number of Affordable Housing units required</t>
  </si>
  <si>
    <t>3 Bed Flat</t>
  </si>
  <si>
    <t>E</t>
  </si>
  <si>
    <t>Percentage Affordable Rented required</t>
  </si>
  <si>
    <t>2 Bed House</t>
  </si>
  <si>
    <t>F</t>
  </si>
  <si>
    <t>Number of Affordable Rented units required</t>
  </si>
  <si>
    <t>3 Bed House</t>
  </si>
  <si>
    <t>G</t>
  </si>
  <si>
    <t>Percentage Intermediate units required</t>
  </si>
  <si>
    <t>4 Bed House</t>
  </si>
  <si>
    <t>H</t>
  </si>
  <si>
    <t>Number of Intermediate/ shared ownership units required</t>
  </si>
  <si>
    <t>5 Bed House</t>
  </si>
  <si>
    <t>BOX 3</t>
  </si>
  <si>
    <t>Off site Commuted Sum Calculation - Affordable Rented units</t>
  </si>
  <si>
    <t>Off site</t>
  </si>
  <si>
    <t>OMV</t>
  </si>
  <si>
    <t>Profit</t>
  </si>
  <si>
    <t>Total Net Cost</t>
  </si>
  <si>
    <t>2015 LHA Rent</t>
  </si>
  <si>
    <t>Mgt Charge</t>
  </si>
  <si>
    <t>Yield</t>
  </si>
  <si>
    <t xml:space="preserve">Capitalised </t>
  </si>
  <si>
    <t>Commuted</t>
  </si>
  <si>
    <t>Provision</t>
  </si>
  <si>
    <t>£</t>
  </si>
  <si>
    <t xml:space="preserve"> per week</t>
  </si>
  <si>
    <t>Rent</t>
  </si>
  <si>
    <t>Sum</t>
  </si>
  <si>
    <t>I</t>
  </si>
  <si>
    <t>J</t>
  </si>
  <si>
    <t>K</t>
  </si>
  <si>
    <t>L</t>
  </si>
  <si>
    <t>2 Bed Hse</t>
  </si>
  <si>
    <t>M</t>
  </si>
  <si>
    <t>3 Bed Hse</t>
  </si>
  <si>
    <t>N</t>
  </si>
  <si>
    <t>4 Bed Hse</t>
  </si>
  <si>
    <t>O</t>
  </si>
  <si>
    <t>5 Bed Hse</t>
  </si>
  <si>
    <t>P</t>
  </si>
  <si>
    <t>Total</t>
  </si>
  <si>
    <t xml:space="preserve"> BOX 4  </t>
  </si>
  <si>
    <t>Off site Commuted Sum Calculation -Intermediate - Shared Ownership</t>
  </si>
  <si>
    <t>Unit type</t>
  </si>
  <si>
    <t>Off Site</t>
  </si>
  <si>
    <t>Net Total Cost</t>
  </si>
  <si>
    <t>Equity Rent</t>
  </si>
  <si>
    <t>Capitalised</t>
  </si>
  <si>
    <t>1st Tranche</t>
  </si>
  <si>
    <t>Q</t>
  </si>
  <si>
    <t>R</t>
  </si>
  <si>
    <t>S</t>
  </si>
  <si>
    <t>T</t>
  </si>
  <si>
    <t>U</t>
  </si>
  <si>
    <t>V</t>
  </si>
  <si>
    <t>W</t>
  </si>
  <si>
    <t>X</t>
  </si>
  <si>
    <t>Y</t>
  </si>
  <si>
    <t>BOX 5</t>
  </si>
  <si>
    <t>Total Number of Units</t>
  </si>
  <si>
    <t>Total Commuted Sum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</si>
</sst>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/>
    <xf numFmtId="0" fontId="2" fillId="2" borderId="3" xfId="0" applyFont="1" applyFill="1" applyBorder="1"/>
    <xf numFmtId="0" fontId="0" fillId="2" borderId="6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11" xfId="0" applyFont="1" applyFill="1" applyBorder="1"/>
    <xf numFmtId="0" fontId="0" fillId="2" borderId="12" xfId="0" applyFont="1" applyFill="1" applyBorder="1"/>
    <xf numFmtId="0" fontId="2" fillId="2" borderId="13" xfId="0" applyFont="1" applyFill="1" applyBorder="1"/>
    <xf numFmtId="0" fontId="2" fillId="0" borderId="14" xfId="0" applyFont="1" applyBorder="1"/>
    <xf numFmtId="0" fontId="1" fillId="3" borderId="13" xfId="0" applyFont="1" applyFill="1" applyBorder="1"/>
    <xf numFmtId="0" fontId="2" fillId="0" borderId="13" xfId="0" applyFont="1" applyBorder="1"/>
    <xf numFmtId="14" fontId="1" fillId="3" borderId="13" xfId="0" applyNumberFormat="1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6" xfId="0" applyFont="1" applyFill="1" applyBorder="1"/>
    <xf numFmtId="0" fontId="2" fillId="2" borderId="15" xfId="0" applyFont="1" applyFill="1" applyBorder="1"/>
    <xf numFmtId="0" fontId="2" fillId="0" borderId="17" xfId="0" applyFont="1" applyBorder="1"/>
    <xf numFmtId="1" fontId="4" fillId="3" borderId="15" xfId="0" applyNumberFormat="1" applyFont="1" applyFill="1" applyBorder="1" applyProtection="1">
      <protection locked="0"/>
    </xf>
    <xf numFmtId="0" fontId="0" fillId="4" borderId="15" xfId="0" applyFill="1" applyBorder="1"/>
    <xf numFmtId="0" fontId="0" fillId="0" borderId="13" xfId="0" applyBorder="1"/>
    <xf numFmtId="0" fontId="4" fillId="3" borderId="13" xfId="0" applyFont="1" applyFill="1" applyBorder="1" applyProtection="1">
      <protection locked="0"/>
    </xf>
    <xf numFmtId="0" fontId="0" fillId="0" borderId="17" xfId="0" applyBorder="1"/>
    <xf numFmtId="9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Border="1"/>
    <xf numFmtId="0" fontId="4" fillId="3" borderId="15" xfId="0" applyFont="1" applyFill="1" applyBorder="1" applyProtection="1">
      <protection locked="0"/>
    </xf>
    <xf numFmtId="2" fontId="5" fillId="0" borderId="15" xfId="0" applyNumberFormat="1" applyFont="1" applyBorder="1" applyProtection="1">
      <protection hidden="1"/>
    </xf>
    <xf numFmtId="9" fontId="0" fillId="4" borderId="15" xfId="0" applyNumberFormat="1" applyFill="1" applyBorder="1" applyAlignment="1" applyProtection="1">
      <alignment horizontal="center"/>
      <protection hidden="1"/>
    </xf>
    <xf numFmtId="9" fontId="0" fillId="0" borderId="15" xfId="0" applyNumberFormat="1" applyBorder="1" applyAlignment="1" applyProtection="1">
      <alignment horizontal="center"/>
      <protection hidden="1"/>
    </xf>
    <xf numFmtId="0" fontId="2" fillId="0" borderId="19" xfId="0" applyFont="1" applyBorder="1"/>
    <xf numFmtId="2" fontId="5" fillId="0" borderId="20" xfId="0" applyNumberFormat="1" applyFont="1" applyBorder="1" applyProtection="1">
      <protection hidden="1"/>
    </xf>
    <xf numFmtId="0" fontId="0" fillId="4" borderId="20" xfId="0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2" fillId="2" borderId="25" xfId="0" applyFont="1" applyFill="1" applyBorder="1"/>
    <xf numFmtId="0" fontId="0" fillId="2" borderId="11" xfId="0" applyFill="1" applyBorder="1"/>
    <xf numFmtId="0" fontId="0" fillId="2" borderId="14" xfId="0" applyFill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2" fillId="2" borderId="15" xfId="0" applyNumberFormat="1" applyFont="1" applyFill="1" applyBorder="1" applyAlignment="1" applyProtection="1">
      <alignment horizontal="center"/>
      <protection locked="0" hidden="1"/>
    </xf>
    <xf numFmtId="0" fontId="2" fillId="0" borderId="15" xfId="0" applyFont="1" applyBorder="1" applyAlignment="1" applyProtection="1">
      <alignment horizontal="center"/>
      <protection locked="0" hidden="1"/>
    </xf>
    <xf numFmtId="0" fontId="2" fillId="0" borderId="18" xfId="0" applyFont="1" applyBorder="1" applyAlignment="1">
      <alignment horizontal="center"/>
    </xf>
    <xf numFmtId="0" fontId="0" fillId="0" borderId="15" xfId="0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hidden="1"/>
    </xf>
    <xf numFmtId="0" fontId="1" fillId="3" borderId="15" xfId="0" applyFont="1" applyFill="1" applyBorder="1" applyAlignment="1" applyProtection="1">
      <alignment horizontal="center"/>
      <protection locked="0" hidden="1"/>
    </xf>
    <xf numFmtId="9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/>
    <xf numFmtId="0" fontId="0" fillId="0" borderId="20" xfId="0" applyBorder="1"/>
    <xf numFmtId="0" fontId="2" fillId="0" borderId="20" xfId="0" applyFont="1" applyBorder="1" applyAlignment="1">
      <alignment horizontal="center"/>
    </xf>
    <xf numFmtId="164" fontId="2" fillId="5" borderId="21" xfId="0" applyNumberFormat="1" applyFont="1" applyFill="1" applyBorder="1" applyAlignment="1" applyProtection="1">
      <alignment horizontal="center"/>
      <protection hidden="1"/>
    </xf>
    <xf numFmtId="0" fontId="5" fillId="2" borderId="23" xfId="1" applyFont="1" applyFill="1" applyBorder="1"/>
    <xf numFmtId="0" fontId="7" fillId="2" borderId="23" xfId="1" applyFont="1" applyFill="1" applyBorder="1"/>
    <xf numFmtId="10" fontId="7" fillId="2" borderId="23" xfId="1" applyNumberFormat="1" applyFont="1" applyFill="1" applyBorder="1"/>
    <xf numFmtId="0" fontId="7" fillId="2" borderId="24" xfId="1" applyFont="1" applyFill="1" applyBorder="1"/>
    <xf numFmtId="0" fontId="5" fillId="2" borderId="11" xfId="1" applyFont="1" applyFill="1" applyBorder="1"/>
    <xf numFmtId="0" fontId="7" fillId="2" borderId="11" xfId="1" applyFont="1" applyFill="1" applyBorder="1"/>
    <xf numFmtId="10" fontId="7" fillId="2" borderId="11" xfId="1" applyNumberFormat="1" applyFont="1" applyFill="1" applyBorder="1"/>
    <xf numFmtId="0" fontId="7" fillId="2" borderId="14" xfId="1" applyFont="1" applyFill="1" applyBorder="1"/>
    <xf numFmtId="0" fontId="5" fillId="0" borderId="26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10" fontId="5" fillId="0" borderId="25" xfId="1" applyNumberFormat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9" fontId="5" fillId="2" borderId="19" xfId="1" applyNumberFormat="1" applyFont="1" applyFill="1" applyBorder="1" applyAlignment="1" applyProtection="1">
      <alignment horizontal="center"/>
      <protection locked="0" hidden="1"/>
    </xf>
    <xf numFmtId="0" fontId="5" fillId="0" borderId="19" xfId="1" applyFont="1" applyBorder="1" applyAlignment="1" applyProtection="1">
      <alignment horizontal="center"/>
      <protection locked="0" hidden="1"/>
    </xf>
    <xf numFmtId="10" fontId="5" fillId="2" borderId="19" xfId="1" applyNumberFormat="1" applyFont="1" applyFill="1" applyBorder="1" applyAlignment="1" applyProtection="1">
      <alignment horizontal="center"/>
      <protection locked="0" hidden="1"/>
    </xf>
    <xf numFmtId="0" fontId="5" fillId="0" borderId="28" xfId="1" applyFont="1" applyBorder="1" applyAlignment="1">
      <alignment horizontal="center"/>
    </xf>
    <xf numFmtId="0" fontId="7" fillId="0" borderId="29" xfId="1" applyFont="1" applyBorder="1"/>
    <xf numFmtId="0" fontId="7" fillId="0" borderId="30" xfId="1" applyFont="1" applyFill="1" applyBorder="1" applyAlignment="1" applyProtection="1">
      <alignment horizontal="center"/>
      <protection hidden="1"/>
    </xf>
    <xf numFmtId="3" fontId="4" fillId="6" borderId="30" xfId="1" applyNumberFormat="1" applyFont="1" applyFill="1" applyBorder="1" applyAlignment="1">
      <alignment horizontal="center"/>
    </xf>
    <xf numFmtId="3" fontId="7" fillId="0" borderId="30" xfId="1" applyNumberFormat="1" applyFont="1" applyBorder="1" applyAlignment="1" applyProtection="1">
      <alignment horizontal="center"/>
      <protection hidden="1"/>
    </xf>
    <xf numFmtId="9" fontId="7" fillId="0" borderId="30" xfId="1" applyNumberFormat="1" applyFont="1" applyBorder="1" applyAlignment="1" applyProtection="1">
      <alignment horizontal="center"/>
      <protection hidden="1"/>
    </xf>
    <xf numFmtId="3" fontId="7" fillId="0" borderId="31" xfId="1" applyNumberFormat="1" applyFont="1" applyBorder="1" applyAlignment="1" applyProtection="1">
      <alignment horizontal="center"/>
      <protection hidden="1"/>
    </xf>
    <xf numFmtId="0" fontId="7" fillId="0" borderId="17" xfId="1" applyFont="1" applyBorder="1"/>
    <xf numFmtId="0" fontId="4" fillId="3" borderId="15" xfId="0" applyFont="1" applyFill="1" applyBorder="1" applyAlignment="1" applyProtection="1">
      <alignment horizontal="center"/>
    </xf>
    <xf numFmtId="9" fontId="7" fillId="0" borderId="15" xfId="1" applyNumberFormat="1" applyFont="1" applyBorder="1" applyAlignment="1" applyProtection="1">
      <alignment horizontal="center"/>
      <protection hidden="1"/>
    </xf>
    <xf numFmtId="0" fontId="7" fillId="0" borderId="15" xfId="1" applyFont="1" applyFill="1" applyBorder="1" applyAlignment="1" applyProtection="1">
      <alignment horizontal="center"/>
      <protection hidden="1"/>
    </xf>
    <xf numFmtId="0" fontId="4" fillId="3" borderId="15" xfId="0" applyFont="1" applyFill="1" applyBorder="1" applyAlignment="1">
      <alignment horizontal="center"/>
    </xf>
    <xf numFmtId="0" fontId="7" fillId="0" borderId="19" xfId="1" applyFont="1" applyBorder="1"/>
    <xf numFmtId="0" fontId="7" fillId="0" borderId="20" xfId="1" applyFont="1" applyFill="1" applyBorder="1" applyAlignment="1" applyProtection="1">
      <alignment horizontal="center"/>
      <protection hidden="1"/>
    </xf>
    <xf numFmtId="3" fontId="4" fillId="6" borderId="20" xfId="1" applyNumberFormat="1" applyFont="1" applyFill="1" applyBorder="1" applyAlignment="1">
      <alignment horizontal="center"/>
    </xf>
    <xf numFmtId="9" fontId="7" fillId="0" borderId="20" xfId="1" applyNumberFormat="1" applyFont="1" applyBorder="1" applyAlignment="1" applyProtection="1">
      <alignment horizontal="center"/>
      <protection hidden="1"/>
    </xf>
    <xf numFmtId="0" fontId="7" fillId="0" borderId="9" xfId="1" applyFont="1" applyBorder="1"/>
    <xf numFmtId="10" fontId="7" fillId="0" borderId="9" xfId="1" applyNumberFormat="1" applyFont="1" applyBorder="1"/>
    <xf numFmtId="0" fontId="5" fillId="0" borderId="15" xfId="1" applyFont="1" applyBorder="1" applyAlignment="1">
      <alignment horizontal="center"/>
    </xf>
    <xf numFmtId="165" fontId="5" fillId="5" borderId="15" xfId="1" applyNumberFormat="1" applyFont="1" applyFill="1" applyBorder="1" applyAlignment="1" applyProtection="1">
      <alignment horizontal="center"/>
      <protection hidden="1"/>
    </xf>
    <xf numFmtId="0" fontId="5" fillId="2" borderId="32" xfId="0" applyFont="1" applyFill="1" applyBorder="1"/>
    <xf numFmtId="0" fontId="2" fillId="2" borderId="32" xfId="0" applyFont="1" applyFill="1" applyBorder="1"/>
    <xf numFmtId="0" fontId="3" fillId="2" borderId="17" xfId="0" applyFont="1" applyFill="1" applyBorder="1"/>
    <xf numFmtId="0" fontId="8" fillId="5" borderId="33" xfId="0" applyFont="1" applyFill="1" applyBorder="1" applyProtection="1">
      <protection hidden="1"/>
    </xf>
    <xf numFmtId="0" fontId="0" fillId="2" borderId="32" xfId="0" applyFill="1" applyBorder="1"/>
    <xf numFmtId="0" fontId="0" fillId="2" borderId="34" xfId="0" applyFill="1" applyBorder="1"/>
    <xf numFmtId="0" fontId="3" fillId="2" borderId="34" xfId="0" applyFont="1" applyFill="1" applyBorder="1"/>
    <xf numFmtId="0" fontId="0" fillId="2" borderId="17" xfId="0" applyFill="1" applyBorder="1"/>
    <xf numFmtId="165" fontId="8" fillId="5" borderId="33" xfId="0" applyNumberFormat="1" applyFont="1" applyFill="1" applyBorder="1" applyProtection="1">
      <protection hidden="1"/>
    </xf>
    <xf numFmtId="0" fontId="9" fillId="0" borderId="15" xfId="0" applyNumberFormat="1" applyFont="1" applyBorder="1" applyProtection="1">
      <protection hidden="1"/>
    </xf>
    <xf numFmtId="0" fontId="9" fillId="0" borderId="15" xfId="0" applyFont="1" applyBorder="1" applyProtection="1">
      <protection hidden="1"/>
    </xf>
    <xf numFmtId="2" fontId="9" fillId="0" borderId="15" xfId="0" applyNumberFormat="1" applyFont="1" applyBorder="1" applyProtection="1">
      <protection hidden="1"/>
    </xf>
    <xf numFmtId="2" fontId="9" fillId="0" borderId="20" xfId="0" applyNumberFormat="1" applyFont="1" applyBorder="1" applyProtection="1">
      <protection hidden="1"/>
    </xf>
    <xf numFmtId="0" fontId="9" fillId="4" borderId="18" xfId="0" applyFont="1" applyFill="1" applyBorder="1" applyProtection="1">
      <protection hidden="1"/>
    </xf>
    <xf numFmtId="0" fontId="9" fillId="4" borderId="21" xfId="0" applyFont="1" applyFill="1" applyBorder="1" applyProtection="1"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indowProtection="1" tabSelected="1" topLeftCell="C25" workbookViewId="0">
      <selection activeCell="H34" sqref="H34"/>
    </sheetView>
  </sheetViews>
  <sheetFormatPr defaultRowHeight="14.4" x14ac:dyDescent="0.3"/>
  <cols>
    <col min="1" max="1" width="4.6640625" style="1" customWidth="1"/>
    <col min="2" max="2" width="50.44140625" customWidth="1"/>
    <col min="3" max="3" width="31.109375" customWidth="1"/>
    <col min="4" max="4" width="18.88671875" customWidth="1"/>
    <col min="5" max="5" width="15.109375" customWidth="1"/>
    <col min="6" max="6" width="13.88671875" customWidth="1"/>
    <col min="7" max="7" width="17.44140625" customWidth="1"/>
    <col min="8" max="8" width="20.44140625" customWidth="1"/>
    <col min="9" max="9" width="23.33203125" customWidth="1"/>
    <col min="10" max="10" width="10.5546875" customWidth="1"/>
    <col min="11" max="11" width="18.5546875" customWidth="1"/>
    <col min="12" max="12" width="11.5546875" customWidth="1"/>
  </cols>
  <sheetData>
    <row r="1" spans="1:11" ht="18.75" x14ac:dyDescent="0.3">
      <c r="B1" s="2" t="s">
        <v>0</v>
      </c>
    </row>
    <row r="2" spans="1:11" ht="18.75" x14ac:dyDescent="0.3">
      <c r="B2" s="2" t="s">
        <v>1</v>
      </c>
    </row>
    <row r="3" spans="1:11" ht="19.5" thickBot="1" x14ac:dyDescent="0.35">
      <c r="B3" s="2"/>
    </row>
    <row r="4" spans="1:11" ht="15" x14ac:dyDescent="0.25">
      <c r="A4" s="3"/>
      <c r="B4" s="4" t="s">
        <v>2</v>
      </c>
      <c r="C4" s="5"/>
      <c r="D4" s="5"/>
      <c r="E4" s="6"/>
      <c r="G4" s="7" t="s">
        <v>3</v>
      </c>
      <c r="H4" s="8"/>
      <c r="I4" s="9"/>
    </row>
    <row r="5" spans="1:11" ht="15.75" thickBot="1" x14ac:dyDescent="0.3">
      <c r="A5" s="10"/>
      <c r="B5" s="11" t="s">
        <v>4</v>
      </c>
      <c r="C5" s="12"/>
      <c r="D5" s="12"/>
      <c r="E5" s="13"/>
      <c r="G5" s="10" t="s">
        <v>5</v>
      </c>
      <c r="H5" s="14"/>
      <c r="I5" s="15"/>
    </row>
    <row r="6" spans="1:11" ht="15" x14ac:dyDescent="0.25">
      <c r="A6" s="16" t="s">
        <v>6</v>
      </c>
      <c r="B6" s="17" t="s">
        <v>7</v>
      </c>
      <c r="C6" s="18" t="s">
        <v>8</v>
      </c>
      <c r="D6" s="19"/>
      <c r="E6" s="20" t="s">
        <v>9</v>
      </c>
      <c r="G6" s="21" t="s">
        <v>10</v>
      </c>
      <c r="H6" s="22" t="s">
        <v>11</v>
      </c>
      <c r="I6" s="23"/>
    </row>
    <row r="7" spans="1:11" ht="15" x14ac:dyDescent="0.25">
      <c r="A7" s="24" t="s">
        <v>12</v>
      </c>
      <c r="B7" s="25" t="s">
        <v>13</v>
      </c>
      <c r="C7" s="26">
        <v>0</v>
      </c>
      <c r="D7" s="111">
        <f>C7</f>
        <v>0</v>
      </c>
      <c r="E7" s="27"/>
      <c r="G7" s="28" t="s">
        <v>14</v>
      </c>
      <c r="H7" s="29">
        <v>0</v>
      </c>
      <c r="I7" s="115">
        <f t="shared" ref="I7:I13" si="0">H7</f>
        <v>0</v>
      </c>
    </row>
    <row r="8" spans="1:11" ht="15" x14ac:dyDescent="0.25">
      <c r="A8" s="24" t="s">
        <v>15</v>
      </c>
      <c r="B8" s="30" t="s">
        <v>16</v>
      </c>
      <c r="C8" s="31">
        <v>0.35</v>
      </c>
      <c r="D8" s="112"/>
      <c r="E8" s="27"/>
      <c r="G8" s="32" t="s">
        <v>17</v>
      </c>
      <c r="H8" s="33">
        <v>0</v>
      </c>
      <c r="I8" s="115">
        <f t="shared" si="0"/>
        <v>0</v>
      </c>
    </row>
    <row r="9" spans="1:11" ht="15" x14ac:dyDescent="0.25">
      <c r="A9" s="24" t="s">
        <v>18</v>
      </c>
      <c r="B9" s="25" t="s">
        <v>19</v>
      </c>
      <c r="C9" s="34">
        <f>C7*C8</f>
        <v>0</v>
      </c>
      <c r="D9" s="113">
        <f>C9</f>
        <v>0</v>
      </c>
      <c r="E9" s="27"/>
      <c r="G9" s="32" t="s">
        <v>20</v>
      </c>
      <c r="H9" s="33">
        <v>0</v>
      </c>
      <c r="I9" s="115">
        <f t="shared" si="0"/>
        <v>0</v>
      </c>
    </row>
    <row r="10" spans="1:11" ht="15" x14ac:dyDescent="0.25">
      <c r="A10" s="24" t="s">
        <v>21</v>
      </c>
      <c r="B10" s="30" t="s">
        <v>22</v>
      </c>
      <c r="C10" s="35">
        <v>0.7</v>
      </c>
      <c r="D10" s="112"/>
      <c r="E10" s="27"/>
      <c r="G10" s="32" t="s">
        <v>23</v>
      </c>
      <c r="H10" s="33">
        <v>0</v>
      </c>
      <c r="I10" s="115">
        <f t="shared" si="0"/>
        <v>0</v>
      </c>
    </row>
    <row r="11" spans="1:11" ht="15" x14ac:dyDescent="0.25">
      <c r="A11" s="24" t="s">
        <v>24</v>
      </c>
      <c r="B11" s="25" t="s">
        <v>25</v>
      </c>
      <c r="C11" s="34">
        <f>C9*C10</f>
        <v>0</v>
      </c>
      <c r="D11" s="113">
        <f>C11</f>
        <v>0</v>
      </c>
      <c r="E11" s="27"/>
      <c r="G11" s="32" t="s">
        <v>26</v>
      </c>
      <c r="H11" s="33">
        <v>0</v>
      </c>
      <c r="I11" s="115">
        <f t="shared" si="0"/>
        <v>0</v>
      </c>
    </row>
    <row r="12" spans="1:11" ht="15" x14ac:dyDescent="0.25">
      <c r="A12" s="24" t="s">
        <v>27</v>
      </c>
      <c r="B12" s="30" t="s">
        <v>28</v>
      </c>
      <c r="C12" s="36">
        <v>0.3</v>
      </c>
      <c r="D12" s="112"/>
      <c r="E12" s="27"/>
      <c r="G12" s="32" t="s">
        <v>29</v>
      </c>
      <c r="H12" s="33">
        <v>0</v>
      </c>
      <c r="I12" s="115">
        <f t="shared" si="0"/>
        <v>0</v>
      </c>
    </row>
    <row r="13" spans="1:11" ht="15.75" thickBot="1" x14ac:dyDescent="0.3">
      <c r="A13" s="24" t="s">
        <v>30</v>
      </c>
      <c r="B13" s="37" t="s">
        <v>31</v>
      </c>
      <c r="C13" s="38">
        <f>C9*C12</f>
        <v>0</v>
      </c>
      <c r="D13" s="114">
        <f>C13</f>
        <v>0</v>
      </c>
      <c r="E13" s="39"/>
      <c r="G13" s="32" t="s">
        <v>32</v>
      </c>
      <c r="H13" s="33">
        <v>0</v>
      </c>
      <c r="I13" s="116">
        <f t="shared" si="0"/>
        <v>0</v>
      </c>
    </row>
    <row r="15" spans="1:11" ht="15" x14ac:dyDescent="0.25">
      <c r="A15" s="40"/>
      <c r="B15" s="41" t="s">
        <v>33</v>
      </c>
      <c r="C15" s="42"/>
      <c r="D15" s="42"/>
      <c r="E15" s="42"/>
      <c r="F15" s="42"/>
      <c r="G15" s="42"/>
      <c r="H15" s="42"/>
      <c r="I15" s="42"/>
      <c r="J15" s="42"/>
      <c r="K15" s="43"/>
    </row>
    <row r="16" spans="1:11" ht="15" x14ac:dyDescent="0.25">
      <c r="A16" s="44"/>
      <c r="B16" s="14" t="s">
        <v>34</v>
      </c>
      <c r="C16" s="45"/>
      <c r="D16" s="45"/>
      <c r="E16" s="45"/>
      <c r="F16" s="45"/>
      <c r="G16" s="45"/>
      <c r="H16" s="45"/>
      <c r="I16" s="45"/>
      <c r="J16" s="45"/>
      <c r="K16" s="46"/>
    </row>
    <row r="17" spans="1:12" ht="15" x14ac:dyDescent="0.25">
      <c r="A17" s="40"/>
      <c r="B17" s="47" t="s">
        <v>10</v>
      </c>
      <c r="C17" s="48" t="s">
        <v>35</v>
      </c>
      <c r="D17" s="48" t="s">
        <v>36</v>
      </c>
      <c r="E17" s="48" t="s">
        <v>37</v>
      </c>
      <c r="F17" s="48" t="s">
        <v>38</v>
      </c>
      <c r="G17" s="48" t="s">
        <v>39</v>
      </c>
      <c r="H17" s="48" t="s">
        <v>40</v>
      </c>
      <c r="I17" s="48" t="s">
        <v>41</v>
      </c>
      <c r="J17" s="48" t="s">
        <v>42</v>
      </c>
      <c r="K17" s="49" t="s">
        <v>43</v>
      </c>
    </row>
    <row r="18" spans="1:12" x14ac:dyDescent="0.3">
      <c r="A18" s="16"/>
      <c r="B18" s="50"/>
      <c r="C18" s="51" t="s">
        <v>44</v>
      </c>
      <c r="D18" s="51" t="s">
        <v>45</v>
      </c>
      <c r="E18" s="52">
        <v>0.2</v>
      </c>
      <c r="F18" s="53"/>
      <c r="G18" s="53" t="s">
        <v>46</v>
      </c>
      <c r="H18" s="52">
        <v>0.25</v>
      </c>
      <c r="I18" s="52">
        <v>0.06</v>
      </c>
      <c r="J18" s="51" t="s">
        <v>47</v>
      </c>
      <c r="K18" s="54" t="s">
        <v>48</v>
      </c>
    </row>
    <row r="19" spans="1:12" ht="15" x14ac:dyDescent="0.25">
      <c r="A19" s="16" t="s">
        <v>49</v>
      </c>
      <c r="B19" s="30" t="s">
        <v>14</v>
      </c>
      <c r="C19" s="55" t="e">
        <f>D11/D7*I7</f>
        <v>#DIV/0!</v>
      </c>
      <c r="D19" s="56">
        <v>0</v>
      </c>
      <c r="E19" s="57">
        <f>D19*E18</f>
        <v>0</v>
      </c>
      <c r="F19" s="57">
        <f>D19-E19</f>
        <v>0</v>
      </c>
      <c r="G19" s="58">
        <v>93.13</v>
      </c>
      <c r="H19" s="57">
        <f>(G19*52)*H18</f>
        <v>1210.69</v>
      </c>
      <c r="I19" s="59">
        <v>0.06</v>
      </c>
      <c r="J19" s="57">
        <f>((G19*52)-H19)/I19</f>
        <v>60534.500000000007</v>
      </c>
      <c r="K19" s="60" t="e">
        <f>(F19-J19)*C19</f>
        <v>#DIV/0!</v>
      </c>
    </row>
    <row r="20" spans="1:12" ht="15" x14ac:dyDescent="0.25">
      <c r="A20" s="24" t="s">
        <v>50</v>
      </c>
      <c r="B20" s="30" t="s">
        <v>17</v>
      </c>
      <c r="C20" s="55" t="e">
        <f>D11/D7*I8</f>
        <v>#DIV/0!</v>
      </c>
      <c r="D20" s="56">
        <v>0</v>
      </c>
      <c r="E20" s="57">
        <f>D20*E18</f>
        <v>0</v>
      </c>
      <c r="F20" s="57">
        <f t="shared" ref="F20:F25" si="1">D20-E20</f>
        <v>0</v>
      </c>
      <c r="G20" s="58">
        <v>121.97</v>
      </c>
      <c r="H20" s="57">
        <f>(G20*52)*H18</f>
        <v>1585.61</v>
      </c>
      <c r="I20" s="59">
        <v>0.06</v>
      </c>
      <c r="J20" s="57">
        <f t="shared" ref="J20:J25" si="2">((G20*52)-H20)/I20</f>
        <v>79280.5</v>
      </c>
      <c r="K20" s="60" t="e">
        <f t="shared" ref="K20:K25" si="3">(F20-J20)*C20</f>
        <v>#DIV/0!</v>
      </c>
    </row>
    <row r="21" spans="1:12" ht="15" x14ac:dyDescent="0.25">
      <c r="A21" s="24" t="s">
        <v>51</v>
      </c>
      <c r="B21" s="30" t="s">
        <v>20</v>
      </c>
      <c r="C21" s="55" t="e">
        <f>D11/D7*I9</f>
        <v>#DIV/0!</v>
      </c>
      <c r="D21" s="56">
        <v>0</v>
      </c>
      <c r="E21" s="57">
        <f>D21*E18</f>
        <v>0</v>
      </c>
      <c r="F21" s="57">
        <f t="shared" si="1"/>
        <v>0</v>
      </c>
      <c r="G21" s="58">
        <v>149.59</v>
      </c>
      <c r="H21" s="57">
        <f>(G21*52)*H18</f>
        <v>1944.67</v>
      </c>
      <c r="I21" s="59">
        <v>0.06</v>
      </c>
      <c r="J21" s="57">
        <f t="shared" si="2"/>
        <v>97233.5</v>
      </c>
      <c r="K21" s="60" t="e">
        <f t="shared" si="3"/>
        <v>#DIV/0!</v>
      </c>
    </row>
    <row r="22" spans="1:12" ht="15" x14ac:dyDescent="0.25">
      <c r="A22" s="24" t="s">
        <v>52</v>
      </c>
      <c r="B22" s="30" t="s">
        <v>53</v>
      </c>
      <c r="C22" s="55" t="e">
        <f>D11/D7*I10</f>
        <v>#DIV/0!</v>
      </c>
      <c r="D22" s="56">
        <v>0</v>
      </c>
      <c r="E22" s="57">
        <f>D22*E18</f>
        <v>0</v>
      </c>
      <c r="F22" s="57">
        <f t="shared" si="1"/>
        <v>0</v>
      </c>
      <c r="G22" s="58">
        <v>121.97</v>
      </c>
      <c r="H22" s="57">
        <f>(G22*52)*H18</f>
        <v>1585.61</v>
      </c>
      <c r="I22" s="59">
        <v>0.06</v>
      </c>
      <c r="J22" s="57">
        <f t="shared" si="2"/>
        <v>79280.5</v>
      </c>
      <c r="K22" s="60" t="e">
        <f t="shared" si="3"/>
        <v>#DIV/0!</v>
      </c>
    </row>
    <row r="23" spans="1:12" ht="15" x14ac:dyDescent="0.25">
      <c r="A23" s="24" t="s">
        <v>54</v>
      </c>
      <c r="B23" s="30" t="s">
        <v>55</v>
      </c>
      <c r="C23" s="55" t="e">
        <f>D11/D7*I11</f>
        <v>#DIV/0!</v>
      </c>
      <c r="D23" s="56">
        <v>0</v>
      </c>
      <c r="E23" s="57">
        <f>D23*E18</f>
        <v>0</v>
      </c>
      <c r="F23" s="57">
        <f t="shared" si="1"/>
        <v>0</v>
      </c>
      <c r="G23" s="58">
        <v>149.59</v>
      </c>
      <c r="H23" s="57">
        <f>(G23*52)*H18</f>
        <v>1944.67</v>
      </c>
      <c r="I23" s="59">
        <v>0.06</v>
      </c>
      <c r="J23" s="57">
        <f t="shared" si="2"/>
        <v>97233.5</v>
      </c>
      <c r="K23" s="60" t="e">
        <f t="shared" si="3"/>
        <v>#DIV/0!</v>
      </c>
    </row>
    <row r="24" spans="1:12" ht="15" x14ac:dyDescent="0.25">
      <c r="A24" s="24" t="s">
        <v>56</v>
      </c>
      <c r="B24" s="30" t="s">
        <v>57</v>
      </c>
      <c r="C24" s="55" t="e">
        <f>D11/D7*I12</f>
        <v>#DIV/0!</v>
      </c>
      <c r="D24" s="56">
        <v>0</v>
      </c>
      <c r="E24" s="57">
        <f>D24*E18</f>
        <v>0</v>
      </c>
      <c r="F24" s="57">
        <f t="shared" si="1"/>
        <v>0</v>
      </c>
      <c r="G24" s="58">
        <v>184.11</v>
      </c>
      <c r="H24" s="57">
        <f>(G24*52)*H18</f>
        <v>2393.4300000000003</v>
      </c>
      <c r="I24" s="59">
        <v>0.06</v>
      </c>
      <c r="J24" s="57">
        <f t="shared" si="2"/>
        <v>119671.50000000001</v>
      </c>
      <c r="K24" s="60" t="e">
        <f t="shared" si="3"/>
        <v>#DIV/0!</v>
      </c>
    </row>
    <row r="25" spans="1:12" ht="15" x14ac:dyDescent="0.25">
      <c r="A25" s="24" t="s">
        <v>58</v>
      </c>
      <c r="B25" s="30" t="s">
        <v>59</v>
      </c>
      <c r="C25" s="55" t="e">
        <f>D11/D7*I13</f>
        <v>#DIV/0!</v>
      </c>
      <c r="D25" s="56">
        <v>0</v>
      </c>
      <c r="E25" s="57">
        <f>D25*E18</f>
        <v>0</v>
      </c>
      <c r="F25" s="57">
        <f t="shared" si="1"/>
        <v>0</v>
      </c>
      <c r="G25" s="58">
        <v>184.11</v>
      </c>
      <c r="H25" s="57">
        <f>(G25*52)*H18</f>
        <v>2393.4300000000003</v>
      </c>
      <c r="I25" s="59">
        <v>0.06</v>
      </c>
      <c r="J25" s="57">
        <f t="shared" si="2"/>
        <v>119671.50000000001</v>
      </c>
      <c r="K25" s="60" t="e">
        <f t="shared" si="3"/>
        <v>#DIV/0!</v>
      </c>
    </row>
    <row r="26" spans="1:12" ht="15.75" thickBot="1" x14ac:dyDescent="0.3">
      <c r="A26" s="24" t="s">
        <v>60</v>
      </c>
      <c r="B26" s="61" t="s">
        <v>61</v>
      </c>
      <c r="C26" s="62"/>
      <c r="D26" s="62"/>
      <c r="E26" s="62"/>
      <c r="F26" s="62"/>
      <c r="G26" s="62"/>
      <c r="H26" s="62"/>
      <c r="I26" s="62"/>
      <c r="J26" s="63" t="s">
        <v>61</v>
      </c>
      <c r="K26" s="64" t="e">
        <f>SUM(K19:K25)</f>
        <v>#DIV/0!</v>
      </c>
    </row>
    <row r="29" spans="1:12" ht="15" x14ac:dyDescent="0.25">
      <c r="A29" s="40"/>
      <c r="B29" s="65" t="s">
        <v>62</v>
      </c>
      <c r="C29" s="66"/>
      <c r="D29" s="66"/>
      <c r="E29" s="66"/>
      <c r="F29" s="66"/>
      <c r="G29" s="66"/>
      <c r="H29" s="66"/>
      <c r="I29" s="66"/>
      <c r="J29" s="67"/>
      <c r="K29" s="66"/>
      <c r="L29" s="68"/>
    </row>
    <row r="30" spans="1:12" ht="15" x14ac:dyDescent="0.25">
      <c r="A30" s="44"/>
      <c r="B30" s="69" t="s">
        <v>63</v>
      </c>
      <c r="C30" s="70"/>
      <c r="D30" s="70"/>
      <c r="E30" s="70"/>
      <c r="F30" s="70"/>
      <c r="G30" s="70"/>
      <c r="H30" s="70"/>
      <c r="I30" s="70"/>
      <c r="J30" s="71"/>
      <c r="K30" s="70"/>
      <c r="L30" s="72"/>
    </row>
    <row r="31" spans="1:12" ht="15" x14ac:dyDescent="0.25">
      <c r="A31" s="40"/>
      <c r="B31" s="73" t="s">
        <v>64</v>
      </c>
      <c r="C31" s="74" t="s">
        <v>65</v>
      </c>
      <c r="D31" s="74" t="s">
        <v>36</v>
      </c>
      <c r="E31" s="74" t="s">
        <v>37</v>
      </c>
      <c r="F31" s="74" t="s">
        <v>66</v>
      </c>
      <c r="G31" s="74" t="s">
        <v>67</v>
      </c>
      <c r="H31" s="74" t="s">
        <v>40</v>
      </c>
      <c r="I31" s="75" t="s">
        <v>41</v>
      </c>
      <c r="J31" s="74" t="s">
        <v>68</v>
      </c>
      <c r="K31" s="74" t="s">
        <v>69</v>
      </c>
      <c r="L31" s="76" t="s">
        <v>43</v>
      </c>
    </row>
    <row r="32" spans="1:12" ht="15" thickBot="1" x14ac:dyDescent="0.35">
      <c r="A32" s="16"/>
      <c r="B32" s="73"/>
      <c r="C32" s="77" t="s">
        <v>44</v>
      </c>
      <c r="D32" s="78" t="s">
        <v>45</v>
      </c>
      <c r="E32" s="79">
        <v>0.2</v>
      </c>
      <c r="F32" s="80"/>
      <c r="G32" s="81">
        <v>2.75E-2</v>
      </c>
      <c r="H32" s="81">
        <v>0.06</v>
      </c>
      <c r="I32" s="79">
        <v>0.06</v>
      </c>
      <c r="J32" s="80" t="s">
        <v>47</v>
      </c>
      <c r="K32" s="79">
        <v>0.4</v>
      </c>
      <c r="L32" s="82" t="s">
        <v>48</v>
      </c>
    </row>
    <row r="33" spans="1:12" ht="15.75" thickBot="1" x14ac:dyDescent="0.3">
      <c r="A33" s="16" t="s">
        <v>70</v>
      </c>
      <c r="B33" s="83" t="s">
        <v>14</v>
      </c>
      <c r="C33" s="84" t="e">
        <f>C13/C7*H7</f>
        <v>#DIV/0!</v>
      </c>
      <c r="D33" s="85">
        <v>0</v>
      </c>
      <c r="E33" s="86">
        <f>D33*E32</f>
        <v>0</v>
      </c>
      <c r="F33" s="86">
        <f>D33-E33</f>
        <v>0</v>
      </c>
      <c r="G33" s="86">
        <f>(D33-K33)*G32</f>
        <v>0</v>
      </c>
      <c r="H33" s="86">
        <f>G33*H32</f>
        <v>0</v>
      </c>
      <c r="I33" s="87">
        <v>0.06</v>
      </c>
      <c r="J33" s="86">
        <f>(G33-H33)/I33</f>
        <v>0</v>
      </c>
      <c r="K33" s="86">
        <f>D33*K32</f>
        <v>0</v>
      </c>
      <c r="L33" s="88" t="e">
        <f>(F33-J33-K33)*C33</f>
        <v>#DIV/0!</v>
      </c>
    </row>
    <row r="34" spans="1:12" ht="15.75" thickBot="1" x14ac:dyDescent="0.3">
      <c r="A34" s="24" t="s">
        <v>71</v>
      </c>
      <c r="B34" s="89" t="s">
        <v>17</v>
      </c>
      <c r="C34" s="84" t="e">
        <f>C13/C7*H8</f>
        <v>#DIV/0!</v>
      </c>
      <c r="D34" s="90">
        <v>0</v>
      </c>
      <c r="E34" s="86">
        <f>D34*E32</f>
        <v>0</v>
      </c>
      <c r="F34" s="86">
        <f t="shared" ref="F34:F39" si="4">D34-E34</f>
        <v>0</v>
      </c>
      <c r="G34" s="86">
        <f>(D34-K34)*G32</f>
        <v>0</v>
      </c>
      <c r="H34" s="86">
        <f>G34*H32</f>
        <v>0</v>
      </c>
      <c r="I34" s="91">
        <v>0.06</v>
      </c>
      <c r="J34" s="86">
        <f t="shared" ref="J34:J39" si="5">(G34-H34)/I34</f>
        <v>0</v>
      </c>
      <c r="K34" s="86">
        <f>D34*K32</f>
        <v>0</v>
      </c>
      <c r="L34" s="88" t="e">
        <f t="shared" ref="L34:L39" si="6">(F34-J34-K34)*C34</f>
        <v>#DIV/0!</v>
      </c>
    </row>
    <row r="35" spans="1:12" ht="15.75" thickBot="1" x14ac:dyDescent="0.3">
      <c r="A35" s="24" t="s">
        <v>72</v>
      </c>
      <c r="B35" s="89" t="s">
        <v>20</v>
      </c>
      <c r="C35" s="92" t="e">
        <f>C13/C7*H9</f>
        <v>#DIV/0!</v>
      </c>
      <c r="D35" s="93">
        <v>0</v>
      </c>
      <c r="E35" s="86">
        <f>D35*E32</f>
        <v>0</v>
      </c>
      <c r="F35" s="86">
        <f t="shared" si="4"/>
        <v>0</v>
      </c>
      <c r="G35" s="86">
        <f>(D35-K35)*G32</f>
        <v>0</v>
      </c>
      <c r="H35" s="86">
        <f>G35*H32</f>
        <v>0</v>
      </c>
      <c r="I35" s="91">
        <v>0.06</v>
      </c>
      <c r="J35" s="86">
        <f t="shared" si="5"/>
        <v>0</v>
      </c>
      <c r="K35" s="86">
        <f>D35*K32</f>
        <v>0</v>
      </c>
      <c r="L35" s="88" t="e">
        <f t="shared" si="6"/>
        <v>#DIV/0!</v>
      </c>
    </row>
    <row r="36" spans="1:12" ht="15.75" thickBot="1" x14ac:dyDescent="0.3">
      <c r="A36" s="24" t="s">
        <v>73</v>
      </c>
      <c r="B36" s="89" t="s">
        <v>53</v>
      </c>
      <c r="C36" s="92" t="e">
        <f>C13/C7*H10</f>
        <v>#DIV/0!</v>
      </c>
      <c r="D36" s="93">
        <v>0</v>
      </c>
      <c r="E36" s="86">
        <f>D36*E32</f>
        <v>0</v>
      </c>
      <c r="F36" s="86">
        <f t="shared" si="4"/>
        <v>0</v>
      </c>
      <c r="G36" s="86">
        <f>(D36-K36)*G32</f>
        <v>0</v>
      </c>
      <c r="H36" s="86">
        <f>G36*H32</f>
        <v>0</v>
      </c>
      <c r="I36" s="91">
        <v>0.06</v>
      </c>
      <c r="J36" s="86">
        <f t="shared" si="5"/>
        <v>0</v>
      </c>
      <c r="K36" s="86">
        <f>D36*K32</f>
        <v>0</v>
      </c>
      <c r="L36" s="88" t="e">
        <f t="shared" si="6"/>
        <v>#DIV/0!</v>
      </c>
    </row>
    <row r="37" spans="1:12" ht="15.75" thickBot="1" x14ac:dyDescent="0.3">
      <c r="A37" s="24" t="s">
        <v>74</v>
      </c>
      <c r="B37" s="89" t="s">
        <v>55</v>
      </c>
      <c r="C37" s="92" t="e">
        <f>C13/C7*H11</f>
        <v>#DIV/0!</v>
      </c>
      <c r="D37" s="93">
        <v>0</v>
      </c>
      <c r="E37" s="86">
        <f>D37*E32</f>
        <v>0</v>
      </c>
      <c r="F37" s="86">
        <f t="shared" si="4"/>
        <v>0</v>
      </c>
      <c r="G37" s="86">
        <f>(D37-K37)*G32</f>
        <v>0</v>
      </c>
      <c r="H37" s="86">
        <f>G37*H32</f>
        <v>0</v>
      </c>
      <c r="I37" s="91">
        <v>0.06</v>
      </c>
      <c r="J37" s="86">
        <f t="shared" si="5"/>
        <v>0</v>
      </c>
      <c r="K37" s="86">
        <f>D37*K32</f>
        <v>0</v>
      </c>
      <c r="L37" s="88" t="e">
        <f t="shared" si="6"/>
        <v>#DIV/0!</v>
      </c>
    </row>
    <row r="38" spans="1:12" ht="15.75" thickBot="1" x14ac:dyDescent="0.3">
      <c r="A38" s="24" t="s">
        <v>75</v>
      </c>
      <c r="B38" s="89" t="s">
        <v>57</v>
      </c>
      <c r="C38" s="92" t="e">
        <f>C13/C7*H12</f>
        <v>#DIV/0!</v>
      </c>
      <c r="D38" s="93">
        <v>0</v>
      </c>
      <c r="E38" s="86">
        <f>D38*E32</f>
        <v>0</v>
      </c>
      <c r="F38" s="86">
        <f t="shared" si="4"/>
        <v>0</v>
      </c>
      <c r="G38" s="86">
        <f>(D38-K38)*G32</f>
        <v>0</v>
      </c>
      <c r="H38" s="86">
        <f>G38*H32</f>
        <v>0</v>
      </c>
      <c r="I38" s="91">
        <v>0.06</v>
      </c>
      <c r="J38" s="86">
        <f t="shared" si="5"/>
        <v>0</v>
      </c>
      <c r="K38" s="86">
        <f>D38*K32</f>
        <v>0</v>
      </c>
      <c r="L38" s="88" t="e">
        <f t="shared" si="6"/>
        <v>#DIV/0!</v>
      </c>
    </row>
    <row r="39" spans="1:12" ht="15.75" thickBot="1" x14ac:dyDescent="0.3">
      <c r="A39" s="24" t="s">
        <v>76</v>
      </c>
      <c r="B39" s="94" t="s">
        <v>59</v>
      </c>
      <c r="C39" s="95" t="e">
        <f>C13/C7*H13</f>
        <v>#DIV/0!</v>
      </c>
      <c r="D39" s="96">
        <v>0</v>
      </c>
      <c r="E39" s="86">
        <f>D39*E32</f>
        <v>0</v>
      </c>
      <c r="F39" s="86">
        <f t="shared" si="4"/>
        <v>0</v>
      </c>
      <c r="G39" s="86">
        <f>(D39-K39)*G32</f>
        <v>0</v>
      </c>
      <c r="H39" s="86">
        <f>G39*H32</f>
        <v>0</v>
      </c>
      <c r="I39" s="97">
        <v>0.06</v>
      </c>
      <c r="J39" s="86">
        <f t="shared" si="5"/>
        <v>0</v>
      </c>
      <c r="K39" s="86">
        <f>D39*K32</f>
        <v>0</v>
      </c>
      <c r="L39" s="88" t="e">
        <f t="shared" si="6"/>
        <v>#DIV/0!</v>
      </c>
    </row>
    <row r="40" spans="1:12" ht="15.75" thickBot="1" x14ac:dyDescent="0.3">
      <c r="A40" s="24" t="s">
        <v>77</v>
      </c>
      <c r="B40" s="98" t="s">
        <v>61</v>
      </c>
      <c r="C40" s="98"/>
      <c r="D40" s="98"/>
      <c r="E40" s="98"/>
      <c r="F40" s="98"/>
      <c r="G40" s="98"/>
      <c r="H40" s="98"/>
      <c r="I40" s="99"/>
      <c r="J40" s="98"/>
      <c r="K40" s="100" t="s">
        <v>61</v>
      </c>
      <c r="L40" s="101" t="e">
        <f>SUM(L33:L39)</f>
        <v>#DIV/0!</v>
      </c>
    </row>
    <row r="41" spans="1:12" ht="15.75" thickBot="1" x14ac:dyDescent="0.3"/>
    <row r="42" spans="1:12" ht="19.5" thickBot="1" x14ac:dyDescent="0.35">
      <c r="A42" s="102" t="s">
        <v>78</v>
      </c>
      <c r="B42" s="103" t="s">
        <v>79</v>
      </c>
      <c r="C42" s="104" t="s">
        <v>80</v>
      </c>
      <c r="D42" s="105" t="e">
        <f>SUM(C19:C25)+SUM(C33:C39)</f>
        <v>#DIV/0!</v>
      </c>
      <c r="E42" s="106"/>
      <c r="F42" s="107"/>
      <c r="G42" s="108" t="s">
        <v>81</v>
      </c>
      <c r="H42" s="109"/>
      <c r="I42" s="110" t="e">
        <f>K26+L40</f>
        <v>#DIV/0!</v>
      </c>
      <c r="J42" s="106"/>
      <c r="K42" s="107"/>
      <c r="L42" s="109"/>
    </row>
  </sheetData>
  <sheetProtection password="F4F9" sheet="1" objects="1" scenarios="1"/>
  <protectedRanges>
    <protectedRange sqref="K32" name="Range11_1"/>
    <protectedRange sqref="G32:I32" name="Range10_1"/>
    <protectedRange sqref="E32" name="Range9_1"/>
    <protectedRange sqref="C33:D33 C39:D39 C34:C38" name="Range8_1"/>
    <protectedRange sqref="H18:I18" name="Range7_1"/>
    <protectedRange sqref="G19:G25" name="Range6_1"/>
    <protectedRange sqref="E18" name="Range5_1"/>
    <protectedRange sqref="D34:D38 C19:D25" name="Range4_1"/>
    <protectedRange sqref="I7:I13" name="Range3_1"/>
    <protectedRange sqref="E6" name="Range2_1"/>
    <protectedRange sqref="C6:C7" name="Range1_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Isle of Wight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Jackie</dc:creator>
  <cp:lastModifiedBy>Ruwaidan, Sarah</cp:lastModifiedBy>
  <dcterms:created xsi:type="dcterms:W3CDTF">2015-10-14T14:06:51Z</dcterms:created>
  <dcterms:modified xsi:type="dcterms:W3CDTF">2015-11-09T10:37:29Z</dcterms:modified>
</cp:coreProperties>
</file>